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<sst xmlns="http://schemas.openxmlformats.org/spreadsheetml/2006/main" count="85" uniqueCount="58">
  <si>
    <t>U16 Regional League Div 2 North 1</t>
  </si>
  <si>
    <t>Pld</t>
  </si>
  <si>
    <t>W</t>
  </si>
  <si>
    <t>D</t>
  </si>
  <si>
    <t>L</t>
  </si>
  <si>
    <t>+</t>
  </si>
  <si>
    <t>-</t>
  </si>
  <si>
    <t>GA</t>
  </si>
  <si>
    <t>Pts</t>
  </si>
  <si>
    <t>Lawn</t>
  </si>
  <si>
    <t>North Dorset Tornadoes</t>
  </si>
  <si>
    <t>Bath Cougars 2</t>
  </si>
  <si>
    <t>Raychem</t>
  </si>
  <si>
    <t>Challengers Rockettes</t>
  </si>
  <si>
    <t>Hucclecote Pumas</t>
  </si>
  <si>
    <t>Hucclecote Panthers</t>
  </si>
  <si>
    <t>Spires Reds </t>
  </si>
  <si>
    <t>Pinehurst</t>
  </si>
  <si>
    <t>Team Bath</t>
  </si>
  <si>
    <t>Galmington</t>
  </si>
  <si>
    <t>Bournemouth Tulips</t>
  </si>
  <si>
    <t>U16 Regional League Div 2 North 2</t>
  </si>
  <si>
    <t>TTNC Spartans</t>
  </si>
  <si>
    <t>U16 Regional League Div 2 South</t>
  </si>
  <si>
    <t>U14 Regional League Div 2 North</t>
  </si>
  <si>
    <t>U14 Regional League Div 2 South</t>
  </si>
  <si>
    <t>TTNC Gladiators</t>
  </si>
  <si>
    <t>Adjusted total</t>
  </si>
  <si>
    <t>Old Chelts Arrows</t>
  </si>
  <si>
    <t>Challengers Fireworks</t>
  </si>
  <si>
    <t>North Dorset Vortex</t>
  </si>
  <si>
    <t>Bournemouth</t>
  </si>
  <si>
    <t>Keinton</t>
  </si>
  <si>
    <t>Spires Reds</t>
  </si>
  <si>
    <t>Carol Anne Junior Diamonds </t>
  </si>
  <si>
    <t>Penryn Saracens</t>
  </si>
  <si>
    <t>Axe Vale Fusion</t>
  </si>
  <si>
    <t>Penzance</t>
  </si>
  <si>
    <t>Titans Rockets</t>
  </si>
  <si>
    <t>Pts to add for unplayed matches</t>
  </si>
  <si>
    <t>no conceded matches</t>
  </si>
  <si>
    <t>Penzance conceded to Titans</t>
  </si>
  <si>
    <t>Penzance conceded to Axe Vale</t>
  </si>
  <si>
    <t>Max=10</t>
  </si>
  <si>
    <t>single fixtures</t>
  </si>
  <si>
    <t>H/A fixtures</t>
  </si>
  <si>
    <t>Max matches=7</t>
  </si>
  <si>
    <t>max matches=8</t>
  </si>
  <si>
    <t>Max matches=8</t>
  </si>
  <si>
    <t>Max matches=10</t>
  </si>
  <si>
    <t>Format</t>
  </si>
  <si>
    <t>6 teams</t>
  </si>
  <si>
    <t>5 teams</t>
  </si>
  <si>
    <t>8 teams</t>
  </si>
  <si>
    <t>Revised positions</t>
  </si>
  <si>
    <t>on goal average</t>
  </si>
  <si>
    <t>Av pts x max no.matches</t>
  </si>
  <si>
    <t>Av Pts/
No.matches played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</si>
</sst>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2" fontId="39" fillId="33" borderId="0" xfId="0" applyNumberFormat="1" applyFont="1" applyFill="1" applyAlignment="1">
      <alignment/>
    </xf>
    <xf numFmtId="0" fontId="39" fillId="33" borderId="0" xfId="0" applyFont="1" applyFill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33" borderId="0" xfId="0" applyNumberFormat="1" applyFill="1" applyAlignment="1">
      <alignment/>
    </xf>
    <xf numFmtId="0" fontId="42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42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PageLayoutView="0" workbookViewId="0" topLeftCell="B7">
      <selection activeCell="S16" sqref="S16"/>
    </sheetView>
  </sheetViews>
  <sheetFormatPr defaultColWidth="9.140625" defaultRowHeight="15"/>
  <cols>
    <col min="1" max="1" width="16.00390625" style="11" customWidth="1"/>
    <col min="2" max="2" width="27.7109375" style="0" customWidth="1"/>
    <col min="4" max="9" width="9.140625" style="0" customWidth="1"/>
    <col min="12" max="12" width="11.28125" style="17" customWidth="1"/>
    <col min="13" max="14" width="0" style="0" hidden="1" customWidth="1"/>
    <col min="15" max="15" width="10.8515625" style="0" hidden="1" customWidth="1"/>
    <col min="17" max="17" width="11.28125" style="0" customWidth="1"/>
    <col min="19" max="19" width="10.57421875" style="0" bestFit="1" customWidth="1"/>
  </cols>
  <sheetData>
    <row r="1" spans="1:17" ht="57">
      <c r="A1" s="15" t="s">
        <v>50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/>
      <c r="L1" s="16" t="s">
        <v>57</v>
      </c>
      <c r="M1" s="4" t="s">
        <v>39</v>
      </c>
      <c r="N1" s="10"/>
      <c r="O1" s="5" t="s">
        <v>27</v>
      </c>
      <c r="Q1" s="20" t="s">
        <v>56</v>
      </c>
    </row>
    <row r="2" spans="13:15" ht="14.25">
      <c r="M2" s="6"/>
      <c r="N2" s="6"/>
      <c r="O2" s="6"/>
    </row>
    <row r="3" spans="1:19" ht="14.25">
      <c r="A3" s="11" t="s">
        <v>45</v>
      </c>
      <c r="B3" s="2" t="s">
        <v>0</v>
      </c>
      <c r="D3" t="s">
        <v>40</v>
      </c>
      <c r="M3" s="6"/>
      <c r="N3" s="6"/>
      <c r="O3" s="6"/>
      <c r="S3" s="24" t="s">
        <v>54</v>
      </c>
    </row>
    <row r="4" spans="1:20" ht="14.25">
      <c r="A4" s="11" t="s">
        <v>51</v>
      </c>
      <c r="B4" t="s">
        <v>9</v>
      </c>
      <c r="C4">
        <v>9</v>
      </c>
      <c r="D4">
        <v>9</v>
      </c>
      <c r="E4">
        <v>0</v>
      </c>
      <c r="F4">
        <v>0</v>
      </c>
      <c r="G4">
        <v>643</v>
      </c>
      <c r="H4">
        <v>234</v>
      </c>
      <c r="I4">
        <v>2.748</v>
      </c>
      <c r="J4">
        <v>45</v>
      </c>
      <c r="L4" s="18">
        <f>J4/C4</f>
        <v>5</v>
      </c>
      <c r="M4" s="7">
        <f>(10-C4)*L4</f>
        <v>5</v>
      </c>
      <c r="N4" s="6"/>
      <c r="O4" s="7">
        <f>J4+M4</f>
        <v>50</v>
      </c>
      <c r="Q4" s="12">
        <f>J4/C4*10</f>
        <v>50</v>
      </c>
      <c r="S4" s="12">
        <v>50</v>
      </c>
      <c r="T4" t="s">
        <v>9</v>
      </c>
    </row>
    <row r="5" spans="1:20" ht="14.25">
      <c r="A5" s="11" t="s">
        <v>49</v>
      </c>
      <c r="B5" s="1" t="s">
        <v>10</v>
      </c>
      <c r="C5" s="1">
        <v>10</v>
      </c>
      <c r="D5" s="1">
        <v>5</v>
      </c>
      <c r="E5" s="1">
        <v>0</v>
      </c>
      <c r="F5" s="1">
        <v>5</v>
      </c>
      <c r="G5" s="1">
        <v>493</v>
      </c>
      <c r="H5" s="1">
        <v>416</v>
      </c>
      <c r="I5" s="1">
        <v>1.185</v>
      </c>
      <c r="J5" s="1">
        <v>32</v>
      </c>
      <c r="K5" s="1"/>
      <c r="L5" s="19">
        <f>J5/C5</f>
        <v>3.2</v>
      </c>
      <c r="M5" s="8">
        <f>(10-C5)*L5</f>
        <v>0</v>
      </c>
      <c r="N5" s="9"/>
      <c r="O5" s="8">
        <f>J5+M5</f>
        <v>32</v>
      </c>
      <c r="P5" s="1"/>
      <c r="Q5" s="14">
        <f>J5/C5*10</f>
        <v>32</v>
      </c>
      <c r="S5" s="12">
        <v>33.75</v>
      </c>
      <c r="T5" s="13" t="s">
        <v>11</v>
      </c>
    </row>
    <row r="6" spans="2:20" ht="14.25">
      <c r="B6" s="1" t="s">
        <v>11</v>
      </c>
      <c r="C6" s="1">
        <v>8</v>
      </c>
      <c r="D6" s="1">
        <v>5</v>
      </c>
      <c r="E6" s="1">
        <v>0</v>
      </c>
      <c r="F6" s="1">
        <v>3</v>
      </c>
      <c r="G6" s="1">
        <v>344</v>
      </c>
      <c r="H6" s="1">
        <v>333</v>
      </c>
      <c r="I6" s="1">
        <v>1.033</v>
      </c>
      <c r="J6" s="1">
        <v>27</v>
      </c>
      <c r="K6" s="1"/>
      <c r="L6" s="19">
        <f>J6/C6</f>
        <v>3.375</v>
      </c>
      <c r="M6" s="8">
        <f>(10-C6)*L6</f>
        <v>6.75</v>
      </c>
      <c r="N6" s="9"/>
      <c r="O6" s="8">
        <f>J6+M6</f>
        <v>33.75</v>
      </c>
      <c r="P6" s="1"/>
      <c r="Q6" s="14">
        <f>J6/C6*10</f>
        <v>33.75</v>
      </c>
      <c r="S6" s="12">
        <v>32</v>
      </c>
      <c r="T6" s="13" t="s">
        <v>10</v>
      </c>
    </row>
    <row r="7" spans="2:20" ht="14.25">
      <c r="B7" t="s">
        <v>12</v>
      </c>
      <c r="C7">
        <v>9</v>
      </c>
      <c r="D7">
        <v>5</v>
      </c>
      <c r="E7">
        <v>0</v>
      </c>
      <c r="F7">
        <v>4</v>
      </c>
      <c r="G7">
        <v>361</v>
      </c>
      <c r="H7">
        <v>415</v>
      </c>
      <c r="I7">
        <v>0.87</v>
      </c>
      <c r="J7">
        <v>26</v>
      </c>
      <c r="L7" s="18">
        <f>J7/C7</f>
        <v>2.888888888888889</v>
      </c>
      <c r="M7" s="7">
        <f>(10-C7)*L7</f>
        <v>2.888888888888889</v>
      </c>
      <c r="N7" s="6"/>
      <c r="O7" s="7">
        <f>J7+M7</f>
        <v>28.88888888888889</v>
      </c>
      <c r="Q7" s="12">
        <f>J7/C7*10</f>
        <v>28.88888888888889</v>
      </c>
      <c r="S7" s="12">
        <v>28.88888888888889</v>
      </c>
      <c r="T7" t="s">
        <v>12</v>
      </c>
    </row>
    <row r="8" spans="2:20" ht="14.25">
      <c r="B8" t="s">
        <v>13</v>
      </c>
      <c r="C8">
        <v>9</v>
      </c>
      <c r="D8">
        <v>2</v>
      </c>
      <c r="E8">
        <v>0</v>
      </c>
      <c r="F8">
        <v>7</v>
      </c>
      <c r="G8">
        <v>369</v>
      </c>
      <c r="H8">
        <v>467</v>
      </c>
      <c r="I8">
        <v>0.79</v>
      </c>
      <c r="J8">
        <v>18</v>
      </c>
      <c r="L8" s="18">
        <f>J8/C8</f>
        <v>2</v>
      </c>
      <c r="M8" s="7">
        <f>(10-C8)*L8</f>
        <v>2</v>
      </c>
      <c r="N8" s="6"/>
      <c r="O8" s="7">
        <f>J8+M8</f>
        <v>20</v>
      </c>
      <c r="Q8" s="12">
        <f>J8/C8*10</f>
        <v>20</v>
      </c>
      <c r="S8" s="12">
        <v>20</v>
      </c>
      <c r="T8" t="s">
        <v>13</v>
      </c>
    </row>
    <row r="9" spans="2:20" ht="14.25">
      <c r="B9" t="s">
        <v>14</v>
      </c>
      <c r="C9">
        <v>9</v>
      </c>
      <c r="D9">
        <v>1</v>
      </c>
      <c r="E9">
        <v>0</v>
      </c>
      <c r="F9">
        <v>8</v>
      </c>
      <c r="G9">
        <v>236</v>
      </c>
      <c r="H9">
        <v>581</v>
      </c>
      <c r="I9">
        <v>0.406</v>
      </c>
      <c r="J9">
        <v>6</v>
      </c>
      <c r="L9" s="18">
        <f>J9/C9</f>
        <v>0.6666666666666666</v>
      </c>
      <c r="M9" s="7">
        <f>(10-C9)*L9</f>
        <v>0.6666666666666666</v>
      </c>
      <c r="N9" s="6"/>
      <c r="O9" s="7">
        <f>J9+M9</f>
        <v>6.666666666666667</v>
      </c>
      <c r="Q9" s="12">
        <f>J9/C9*10</f>
        <v>6.666666666666666</v>
      </c>
      <c r="S9" s="12">
        <v>6.666666666666666</v>
      </c>
      <c r="T9" t="s">
        <v>14</v>
      </c>
    </row>
    <row r="10" spans="13:15" ht="14.25">
      <c r="M10" s="6"/>
      <c r="N10" s="6"/>
      <c r="O10" s="6"/>
    </row>
    <row r="11" spans="13:15" ht="14.25">
      <c r="M11" s="6"/>
      <c r="N11" s="6"/>
      <c r="O11" s="6"/>
    </row>
    <row r="12" spans="1:15" ht="14.25">
      <c r="A12" s="11" t="s">
        <v>45</v>
      </c>
      <c r="B12" s="2" t="s">
        <v>21</v>
      </c>
      <c r="D12" t="s">
        <v>40</v>
      </c>
      <c r="M12" s="6"/>
      <c r="N12" s="6"/>
      <c r="O12" s="6"/>
    </row>
    <row r="13" spans="1:17" ht="14.25">
      <c r="A13" s="11" t="s">
        <v>51</v>
      </c>
      <c r="B13" t="s">
        <v>15</v>
      </c>
      <c r="C13">
        <v>10</v>
      </c>
      <c r="D13">
        <v>9</v>
      </c>
      <c r="E13">
        <v>0</v>
      </c>
      <c r="F13">
        <v>1</v>
      </c>
      <c r="G13">
        <v>485</v>
      </c>
      <c r="H13">
        <v>356</v>
      </c>
      <c r="I13">
        <v>1.362</v>
      </c>
      <c r="J13">
        <v>47</v>
      </c>
      <c r="L13" s="18">
        <f aca="true" t="shared" si="0" ref="L13:L18">J13/C13</f>
        <v>4.7</v>
      </c>
      <c r="M13" s="7">
        <f aca="true" t="shared" si="1" ref="M13:M18">(10-C13)*L13</f>
        <v>0</v>
      </c>
      <c r="N13" s="6"/>
      <c r="O13" s="7">
        <f aca="true" t="shared" si="2" ref="O13:O18">J13+M13</f>
        <v>47</v>
      </c>
      <c r="Q13" s="12">
        <f aca="true" t="shared" si="3" ref="Q13:Q18">J13/C13*10</f>
        <v>47</v>
      </c>
    </row>
    <row r="14" spans="1:17" ht="14.25">
      <c r="A14" s="11" t="s">
        <v>43</v>
      </c>
      <c r="B14" t="s">
        <v>16</v>
      </c>
      <c r="C14">
        <v>10</v>
      </c>
      <c r="D14">
        <v>7</v>
      </c>
      <c r="E14">
        <v>0</v>
      </c>
      <c r="F14">
        <v>3</v>
      </c>
      <c r="G14">
        <v>532</v>
      </c>
      <c r="H14">
        <v>426</v>
      </c>
      <c r="I14">
        <v>1.249</v>
      </c>
      <c r="J14">
        <v>40</v>
      </c>
      <c r="L14" s="18">
        <f t="shared" si="0"/>
        <v>4</v>
      </c>
      <c r="M14" s="7">
        <f t="shared" si="1"/>
        <v>0</v>
      </c>
      <c r="N14" s="6"/>
      <c r="O14" s="7">
        <f t="shared" si="2"/>
        <v>40</v>
      </c>
      <c r="Q14" s="12">
        <f t="shared" si="3"/>
        <v>40</v>
      </c>
    </row>
    <row r="15" spans="2:17" ht="14.25">
      <c r="B15" t="s">
        <v>17</v>
      </c>
      <c r="C15">
        <v>9</v>
      </c>
      <c r="D15">
        <v>4</v>
      </c>
      <c r="E15">
        <v>1</v>
      </c>
      <c r="F15">
        <v>4</v>
      </c>
      <c r="G15">
        <v>348</v>
      </c>
      <c r="H15">
        <v>356</v>
      </c>
      <c r="I15">
        <v>0.978</v>
      </c>
      <c r="J15">
        <v>28</v>
      </c>
      <c r="L15" s="18">
        <f t="shared" si="0"/>
        <v>3.111111111111111</v>
      </c>
      <c r="M15" s="7">
        <f t="shared" si="1"/>
        <v>3.111111111111111</v>
      </c>
      <c r="N15" s="6"/>
      <c r="O15" s="7">
        <f t="shared" si="2"/>
        <v>31.11111111111111</v>
      </c>
      <c r="Q15" s="12">
        <f t="shared" si="3"/>
        <v>31.11111111111111</v>
      </c>
    </row>
    <row r="16" spans="2:17" ht="14.25">
      <c r="B16" t="s">
        <v>18</v>
      </c>
      <c r="C16">
        <v>8</v>
      </c>
      <c r="D16">
        <v>3</v>
      </c>
      <c r="E16">
        <v>0</v>
      </c>
      <c r="F16">
        <v>5</v>
      </c>
      <c r="G16">
        <v>340</v>
      </c>
      <c r="H16">
        <v>310</v>
      </c>
      <c r="I16">
        <v>1.097</v>
      </c>
      <c r="J16">
        <v>22</v>
      </c>
      <c r="L16" s="18">
        <f t="shared" si="0"/>
        <v>2.75</v>
      </c>
      <c r="M16" s="7">
        <f t="shared" si="1"/>
        <v>5.5</v>
      </c>
      <c r="N16" s="6"/>
      <c r="O16" s="7">
        <f t="shared" si="2"/>
        <v>27.5</v>
      </c>
      <c r="Q16" s="12">
        <f t="shared" si="3"/>
        <v>27.5</v>
      </c>
    </row>
    <row r="17" spans="2:17" ht="14.25">
      <c r="B17" t="s">
        <v>19</v>
      </c>
      <c r="C17">
        <v>8</v>
      </c>
      <c r="D17">
        <v>2</v>
      </c>
      <c r="E17">
        <v>0</v>
      </c>
      <c r="F17">
        <v>6</v>
      </c>
      <c r="G17">
        <v>294</v>
      </c>
      <c r="H17">
        <v>393</v>
      </c>
      <c r="I17">
        <v>0.748</v>
      </c>
      <c r="J17">
        <v>15</v>
      </c>
      <c r="L17" s="18">
        <f t="shared" si="0"/>
        <v>1.875</v>
      </c>
      <c r="M17" s="7">
        <f t="shared" si="1"/>
        <v>3.75</v>
      </c>
      <c r="N17" s="6"/>
      <c r="O17" s="7">
        <f t="shared" si="2"/>
        <v>18.75</v>
      </c>
      <c r="Q17" s="12">
        <f t="shared" si="3"/>
        <v>18.75</v>
      </c>
    </row>
    <row r="18" spans="2:17" ht="14.25">
      <c r="B18" t="s">
        <v>20</v>
      </c>
      <c r="C18">
        <v>9</v>
      </c>
      <c r="D18">
        <v>1</v>
      </c>
      <c r="E18">
        <v>1</v>
      </c>
      <c r="F18">
        <v>7</v>
      </c>
      <c r="G18">
        <v>370</v>
      </c>
      <c r="H18">
        <v>528</v>
      </c>
      <c r="I18">
        <v>0.701</v>
      </c>
      <c r="J18">
        <v>14</v>
      </c>
      <c r="L18" s="18">
        <f t="shared" si="0"/>
        <v>1.5555555555555556</v>
      </c>
      <c r="M18" s="7">
        <f t="shared" si="1"/>
        <v>1.5555555555555556</v>
      </c>
      <c r="N18" s="6"/>
      <c r="O18" s="7">
        <f t="shared" si="2"/>
        <v>15.555555555555555</v>
      </c>
      <c r="Q18" s="12">
        <f t="shared" si="3"/>
        <v>15.555555555555555</v>
      </c>
    </row>
    <row r="19" spans="13:15" ht="14.25">
      <c r="M19" s="6"/>
      <c r="N19" s="6"/>
      <c r="O19" s="6"/>
    </row>
    <row r="20" spans="13:15" ht="14.25">
      <c r="M20" s="6"/>
      <c r="N20" s="6"/>
      <c r="O20" s="6"/>
    </row>
    <row r="21" spans="1:15" ht="14.25">
      <c r="A21" s="11" t="s">
        <v>45</v>
      </c>
      <c r="B21" s="2" t="s">
        <v>23</v>
      </c>
      <c r="D21" t="s">
        <v>41</v>
      </c>
      <c r="M21" s="6"/>
      <c r="N21" s="6"/>
      <c r="O21" s="6"/>
    </row>
    <row r="22" spans="1:17" ht="14.25">
      <c r="A22" s="11" t="s">
        <v>52</v>
      </c>
      <c r="B22" t="s">
        <v>38</v>
      </c>
      <c r="C22">
        <v>7</v>
      </c>
      <c r="D22">
        <v>7</v>
      </c>
      <c r="E22">
        <v>0</v>
      </c>
      <c r="F22">
        <v>0</v>
      </c>
      <c r="G22">
        <v>263</v>
      </c>
      <c r="H22">
        <v>176</v>
      </c>
      <c r="I22">
        <v>1.494</v>
      </c>
      <c r="J22">
        <v>35</v>
      </c>
      <c r="L22" s="18">
        <f>J22/C22</f>
        <v>5</v>
      </c>
      <c r="M22" s="7">
        <f>(8-C22)*L22</f>
        <v>5</v>
      </c>
      <c r="N22" s="6"/>
      <c r="O22" s="7">
        <f>J22+M22</f>
        <v>40</v>
      </c>
      <c r="Q22" s="12">
        <f>J22/C22*8</f>
        <v>40</v>
      </c>
    </row>
    <row r="23" spans="1:17" ht="14.25">
      <c r="A23" s="11" t="s">
        <v>48</v>
      </c>
      <c r="B23" t="s">
        <v>35</v>
      </c>
      <c r="C23">
        <v>6</v>
      </c>
      <c r="D23">
        <v>5</v>
      </c>
      <c r="E23">
        <v>0</v>
      </c>
      <c r="F23">
        <v>1</v>
      </c>
      <c r="G23">
        <v>257</v>
      </c>
      <c r="H23">
        <v>227</v>
      </c>
      <c r="I23">
        <v>1.132</v>
      </c>
      <c r="J23">
        <v>26</v>
      </c>
      <c r="L23" s="18">
        <f>J23/C23</f>
        <v>4.333333333333333</v>
      </c>
      <c r="M23" s="7">
        <f>(8-C23)*L23</f>
        <v>8.666666666666666</v>
      </c>
      <c r="N23" s="6"/>
      <c r="O23" s="7">
        <f>J23+M23</f>
        <v>34.666666666666664</v>
      </c>
      <c r="Q23" s="12">
        <f>J23/C23*8</f>
        <v>34.666666666666664</v>
      </c>
    </row>
    <row r="24" spans="2:17" ht="14.25">
      <c r="B24" t="s">
        <v>36</v>
      </c>
      <c r="C24">
        <v>7</v>
      </c>
      <c r="D24">
        <v>4</v>
      </c>
      <c r="E24">
        <v>0</v>
      </c>
      <c r="F24">
        <v>3</v>
      </c>
      <c r="G24">
        <v>231</v>
      </c>
      <c r="H24">
        <v>242</v>
      </c>
      <c r="I24">
        <v>0.955</v>
      </c>
      <c r="J24">
        <v>23</v>
      </c>
      <c r="L24" s="18">
        <f>J24/C24</f>
        <v>3.2857142857142856</v>
      </c>
      <c r="M24" s="7">
        <f>(8-C24)*L24</f>
        <v>3.2857142857142856</v>
      </c>
      <c r="N24" s="6"/>
      <c r="O24" s="7">
        <f>J24+M24</f>
        <v>26.285714285714285</v>
      </c>
      <c r="Q24" s="12">
        <f>J24/C24*8</f>
        <v>26.285714285714285</v>
      </c>
    </row>
    <row r="25" spans="2:17" ht="14.25">
      <c r="B25" t="s">
        <v>22</v>
      </c>
      <c r="C25">
        <v>7</v>
      </c>
      <c r="D25">
        <v>1</v>
      </c>
      <c r="E25">
        <v>0</v>
      </c>
      <c r="F25">
        <v>6</v>
      </c>
      <c r="G25">
        <v>270</v>
      </c>
      <c r="H25">
        <v>268</v>
      </c>
      <c r="I25">
        <v>1.007</v>
      </c>
      <c r="J25">
        <v>14</v>
      </c>
      <c r="L25" s="18">
        <f>J25/C25</f>
        <v>2</v>
      </c>
      <c r="M25" s="7">
        <f>(8-C25)*L25</f>
        <v>2</v>
      </c>
      <c r="N25" s="6"/>
      <c r="O25" s="7">
        <f>J25+M25</f>
        <v>16</v>
      </c>
      <c r="Q25" s="12">
        <f>J25/C25*8</f>
        <v>16</v>
      </c>
    </row>
    <row r="26" spans="2:17" ht="14.25">
      <c r="B26" t="s">
        <v>37</v>
      </c>
      <c r="C26">
        <v>7</v>
      </c>
      <c r="D26">
        <v>0</v>
      </c>
      <c r="E26">
        <v>0</v>
      </c>
      <c r="F26">
        <v>7</v>
      </c>
      <c r="G26">
        <v>185</v>
      </c>
      <c r="H26">
        <v>293</v>
      </c>
      <c r="I26">
        <v>0.631</v>
      </c>
      <c r="J26">
        <v>0</v>
      </c>
      <c r="L26" s="18">
        <f>J26/C26</f>
        <v>0</v>
      </c>
      <c r="M26" s="7">
        <f>(8-C26)*L26</f>
        <v>0</v>
      </c>
      <c r="N26" s="6"/>
      <c r="O26" s="7">
        <f>J26+M26</f>
        <v>0</v>
      </c>
      <c r="Q26" s="12">
        <f>J26/C26*8</f>
        <v>0</v>
      </c>
    </row>
    <row r="27" spans="12:15" ht="14.25">
      <c r="L27" s="18"/>
      <c r="M27" s="6"/>
      <c r="N27" s="6"/>
      <c r="O27" s="6"/>
    </row>
    <row r="28" spans="1:22" ht="14.25">
      <c r="A28" s="11" t="s">
        <v>44</v>
      </c>
      <c r="B28" s="2" t="s">
        <v>24</v>
      </c>
      <c r="D28" t="s">
        <v>40</v>
      </c>
      <c r="M28" s="6"/>
      <c r="N28" s="6"/>
      <c r="O28" s="6"/>
      <c r="S28" s="24" t="s">
        <v>54</v>
      </c>
      <c r="T28" s="17"/>
      <c r="U28" s="17"/>
      <c r="V28" s="6"/>
    </row>
    <row r="29" spans="1:22" ht="14.25">
      <c r="A29" s="11" t="s">
        <v>53</v>
      </c>
      <c r="B29" s="1" t="s">
        <v>18</v>
      </c>
      <c r="C29" s="1">
        <v>7</v>
      </c>
      <c r="D29" s="1">
        <v>4</v>
      </c>
      <c r="E29" s="1">
        <v>1</v>
      </c>
      <c r="F29" s="1">
        <v>2</v>
      </c>
      <c r="G29" s="1">
        <v>271</v>
      </c>
      <c r="H29" s="1">
        <v>249</v>
      </c>
      <c r="I29" s="1">
        <v>1.088</v>
      </c>
      <c r="J29" s="1">
        <v>26</v>
      </c>
      <c r="K29" s="1"/>
      <c r="L29" s="19">
        <f aca="true" t="shared" si="4" ref="L29:L36">J29/C29</f>
        <v>3.7142857142857144</v>
      </c>
      <c r="M29" s="8">
        <f>(7-C29)*L29</f>
        <v>0</v>
      </c>
      <c r="N29" s="9"/>
      <c r="O29" s="8">
        <f aca="true" t="shared" si="5" ref="O29:O36">J29+M29</f>
        <v>26</v>
      </c>
      <c r="P29" s="1"/>
      <c r="Q29" s="14">
        <f>J29/C29*7</f>
        <v>26</v>
      </c>
      <c r="S29" s="21">
        <v>26.833333333333336</v>
      </c>
      <c r="T29" s="22" t="s">
        <v>28</v>
      </c>
      <c r="U29" s="17"/>
      <c r="V29" s="23" t="s">
        <v>55</v>
      </c>
    </row>
    <row r="30" spans="1:22" ht="14.25">
      <c r="A30" s="11" t="s">
        <v>46</v>
      </c>
      <c r="B30" s="1" t="s">
        <v>28</v>
      </c>
      <c r="C30" s="1">
        <v>6</v>
      </c>
      <c r="D30" s="1">
        <v>4</v>
      </c>
      <c r="E30" s="1">
        <v>0</v>
      </c>
      <c r="F30" s="1">
        <v>2</v>
      </c>
      <c r="G30" s="1">
        <v>222</v>
      </c>
      <c r="H30" s="1">
        <v>195</v>
      </c>
      <c r="I30" s="1">
        <v>1.138</v>
      </c>
      <c r="J30" s="1">
        <v>23</v>
      </c>
      <c r="K30" s="1"/>
      <c r="L30" s="19">
        <f t="shared" si="4"/>
        <v>3.8333333333333335</v>
      </c>
      <c r="M30" s="8">
        <f aca="true" t="shared" si="6" ref="M30:M36">(7-C30)*L30</f>
        <v>3.8333333333333335</v>
      </c>
      <c r="N30" s="9"/>
      <c r="O30" s="8">
        <f t="shared" si="5"/>
        <v>26.833333333333332</v>
      </c>
      <c r="P30" s="1"/>
      <c r="Q30" s="14">
        <f aca="true" t="shared" si="7" ref="Q30:Q36">J30/C30*7</f>
        <v>26.833333333333336</v>
      </c>
      <c r="S30" s="21">
        <v>26.833333333333336</v>
      </c>
      <c r="T30" s="22" t="s">
        <v>19</v>
      </c>
      <c r="U30" s="17"/>
      <c r="V30" s="6"/>
    </row>
    <row r="31" spans="2:22" ht="14.25">
      <c r="B31" s="1" t="s">
        <v>19</v>
      </c>
      <c r="C31" s="1">
        <v>6</v>
      </c>
      <c r="D31" s="1">
        <v>4</v>
      </c>
      <c r="E31" s="1">
        <v>0</v>
      </c>
      <c r="F31" s="1">
        <v>2</v>
      </c>
      <c r="G31" s="1">
        <v>218</v>
      </c>
      <c r="H31" s="1">
        <v>201</v>
      </c>
      <c r="I31" s="1">
        <v>1.085</v>
      </c>
      <c r="J31" s="1">
        <v>23</v>
      </c>
      <c r="K31" s="1"/>
      <c r="L31" s="19">
        <f t="shared" si="4"/>
        <v>3.8333333333333335</v>
      </c>
      <c r="M31" s="8">
        <f t="shared" si="6"/>
        <v>3.8333333333333335</v>
      </c>
      <c r="N31" s="9"/>
      <c r="O31" s="8">
        <f t="shared" si="5"/>
        <v>26.833333333333332</v>
      </c>
      <c r="P31" s="1"/>
      <c r="Q31" s="14">
        <f t="shared" si="7"/>
        <v>26.833333333333336</v>
      </c>
      <c r="S31" s="21">
        <v>26</v>
      </c>
      <c r="T31" s="22" t="s">
        <v>18</v>
      </c>
      <c r="U31" s="17"/>
      <c r="V31" s="6"/>
    </row>
    <row r="32" spans="2:22" ht="14.25">
      <c r="B32" t="s">
        <v>29</v>
      </c>
      <c r="C32">
        <v>6</v>
      </c>
      <c r="D32">
        <v>4</v>
      </c>
      <c r="E32">
        <v>0</v>
      </c>
      <c r="F32">
        <v>2</v>
      </c>
      <c r="G32">
        <v>226</v>
      </c>
      <c r="H32">
        <v>216</v>
      </c>
      <c r="I32">
        <v>1.046</v>
      </c>
      <c r="J32">
        <v>22</v>
      </c>
      <c r="L32" s="18">
        <f t="shared" si="4"/>
        <v>3.6666666666666665</v>
      </c>
      <c r="M32" s="7">
        <f t="shared" si="6"/>
        <v>3.6666666666666665</v>
      </c>
      <c r="N32" s="6"/>
      <c r="O32" s="7">
        <f t="shared" si="5"/>
        <v>25.666666666666668</v>
      </c>
      <c r="Q32" s="12">
        <f t="shared" si="7"/>
        <v>25.666666666666664</v>
      </c>
      <c r="S32" s="21">
        <v>25.666666666666664</v>
      </c>
      <c r="T32" s="17" t="s">
        <v>29</v>
      </c>
      <c r="U32" s="17"/>
      <c r="V32" s="6"/>
    </row>
    <row r="33" spans="2:22" ht="14.25">
      <c r="B33" t="s">
        <v>30</v>
      </c>
      <c r="C33">
        <v>7</v>
      </c>
      <c r="D33">
        <v>2</v>
      </c>
      <c r="E33">
        <v>1</v>
      </c>
      <c r="F33">
        <v>4</v>
      </c>
      <c r="G33">
        <v>251</v>
      </c>
      <c r="H33">
        <v>271</v>
      </c>
      <c r="I33">
        <v>0.926</v>
      </c>
      <c r="J33">
        <v>18</v>
      </c>
      <c r="L33" s="18">
        <f t="shared" si="4"/>
        <v>2.5714285714285716</v>
      </c>
      <c r="M33" s="7">
        <f t="shared" si="6"/>
        <v>0</v>
      </c>
      <c r="N33" s="6"/>
      <c r="O33" s="7">
        <f t="shared" si="5"/>
        <v>18</v>
      </c>
      <c r="Q33" s="12">
        <f t="shared" si="7"/>
        <v>18</v>
      </c>
      <c r="S33" s="21">
        <v>23.8</v>
      </c>
      <c r="T33" s="17" t="s">
        <v>31</v>
      </c>
      <c r="U33" s="17"/>
      <c r="V33" s="6"/>
    </row>
    <row r="34" spans="2:22" ht="14.25">
      <c r="B34" t="s">
        <v>31</v>
      </c>
      <c r="C34">
        <v>5</v>
      </c>
      <c r="D34">
        <v>3</v>
      </c>
      <c r="E34">
        <v>0</v>
      </c>
      <c r="F34">
        <v>2</v>
      </c>
      <c r="G34">
        <v>183</v>
      </c>
      <c r="H34">
        <v>177</v>
      </c>
      <c r="I34">
        <v>1.034</v>
      </c>
      <c r="J34">
        <v>17</v>
      </c>
      <c r="L34" s="18">
        <f t="shared" si="4"/>
        <v>3.4</v>
      </c>
      <c r="M34" s="7">
        <f t="shared" si="6"/>
        <v>6.8</v>
      </c>
      <c r="N34" s="6"/>
      <c r="O34" s="7">
        <f t="shared" si="5"/>
        <v>23.8</v>
      </c>
      <c r="Q34" s="12">
        <f t="shared" si="7"/>
        <v>23.8</v>
      </c>
      <c r="S34" s="21">
        <v>18</v>
      </c>
      <c r="T34" s="17" t="s">
        <v>30</v>
      </c>
      <c r="U34" s="17"/>
      <c r="V34" s="6"/>
    </row>
    <row r="35" spans="2:22" ht="14.25">
      <c r="B35" t="s">
        <v>32</v>
      </c>
      <c r="C35">
        <v>6</v>
      </c>
      <c r="D35">
        <v>1</v>
      </c>
      <c r="E35">
        <v>0</v>
      </c>
      <c r="F35">
        <v>5</v>
      </c>
      <c r="G35">
        <v>193</v>
      </c>
      <c r="H35">
        <v>230</v>
      </c>
      <c r="I35">
        <v>0.839</v>
      </c>
      <c r="J35">
        <v>11</v>
      </c>
      <c r="L35" s="18">
        <f t="shared" si="4"/>
        <v>1.8333333333333333</v>
      </c>
      <c r="M35" s="7">
        <f t="shared" si="6"/>
        <v>1.8333333333333333</v>
      </c>
      <c r="N35" s="6"/>
      <c r="O35" s="7">
        <f t="shared" si="5"/>
        <v>12.833333333333334</v>
      </c>
      <c r="Q35" s="12">
        <f t="shared" si="7"/>
        <v>12.833333333333332</v>
      </c>
      <c r="S35" s="21">
        <v>14</v>
      </c>
      <c r="T35" s="17" t="s">
        <v>33</v>
      </c>
      <c r="U35" s="17"/>
      <c r="V35" s="6"/>
    </row>
    <row r="36" spans="2:22" ht="14.25">
      <c r="B36" t="s">
        <v>33</v>
      </c>
      <c r="C36">
        <v>5</v>
      </c>
      <c r="D36">
        <v>0</v>
      </c>
      <c r="E36">
        <v>2</v>
      </c>
      <c r="F36">
        <v>3</v>
      </c>
      <c r="G36">
        <v>192</v>
      </c>
      <c r="H36">
        <v>217</v>
      </c>
      <c r="I36">
        <v>0.885</v>
      </c>
      <c r="J36">
        <v>10</v>
      </c>
      <c r="L36" s="18">
        <f t="shared" si="4"/>
        <v>2</v>
      </c>
      <c r="M36" s="7">
        <f t="shared" si="6"/>
        <v>4</v>
      </c>
      <c r="N36" s="6"/>
      <c r="O36" s="7">
        <f t="shared" si="5"/>
        <v>14</v>
      </c>
      <c r="Q36" s="12">
        <f t="shared" si="7"/>
        <v>14</v>
      </c>
      <c r="S36" s="21">
        <v>12.833333333333332</v>
      </c>
      <c r="T36" s="17" t="s">
        <v>32</v>
      </c>
      <c r="U36" s="17"/>
      <c r="V36" s="6"/>
    </row>
    <row r="37" spans="13:15" ht="14.25">
      <c r="M37" s="6"/>
      <c r="N37" s="6"/>
      <c r="O37" s="6"/>
    </row>
    <row r="38" spans="1:15" ht="14.25">
      <c r="A38" s="11" t="s">
        <v>45</v>
      </c>
      <c r="B38" s="2" t="s">
        <v>25</v>
      </c>
      <c r="D38" t="s">
        <v>42</v>
      </c>
      <c r="M38" s="6"/>
      <c r="N38" s="6"/>
      <c r="O38" s="6"/>
    </row>
    <row r="39" spans="1:17" ht="14.25">
      <c r="A39" s="11" t="s">
        <v>52</v>
      </c>
      <c r="B39" t="s">
        <v>26</v>
      </c>
      <c r="C39">
        <v>7</v>
      </c>
      <c r="D39">
        <v>6</v>
      </c>
      <c r="E39">
        <v>0</v>
      </c>
      <c r="F39">
        <v>1</v>
      </c>
      <c r="G39">
        <v>319</v>
      </c>
      <c r="H39">
        <v>194</v>
      </c>
      <c r="I39">
        <v>1.644</v>
      </c>
      <c r="J39">
        <v>32</v>
      </c>
      <c r="L39" s="18">
        <f>J39/C39</f>
        <v>4.571428571428571</v>
      </c>
      <c r="M39" s="7">
        <f>(8-C39)*L39</f>
        <v>4.571428571428571</v>
      </c>
      <c r="N39" s="6"/>
      <c r="O39" s="7">
        <f>J39+M39</f>
        <v>36.57142857142857</v>
      </c>
      <c r="Q39" s="12">
        <f>J39/C39*8</f>
        <v>36.57142857142857</v>
      </c>
    </row>
    <row r="40" spans="1:17" ht="14.25">
      <c r="A40" s="11" t="s">
        <v>47</v>
      </c>
      <c r="B40" t="s">
        <v>34</v>
      </c>
      <c r="C40">
        <v>6</v>
      </c>
      <c r="D40">
        <v>4</v>
      </c>
      <c r="E40">
        <v>0</v>
      </c>
      <c r="F40">
        <v>2</v>
      </c>
      <c r="G40">
        <v>204</v>
      </c>
      <c r="H40">
        <v>143</v>
      </c>
      <c r="I40">
        <v>1.427</v>
      </c>
      <c r="J40">
        <v>23</v>
      </c>
      <c r="L40" s="18">
        <f>J40/C40</f>
        <v>3.8333333333333335</v>
      </c>
      <c r="M40" s="7">
        <f>(8-C40)*L40</f>
        <v>7.666666666666667</v>
      </c>
      <c r="N40" s="6"/>
      <c r="O40" s="7">
        <f>J40+M40</f>
        <v>30.666666666666668</v>
      </c>
      <c r="Q40" s="12">
        <f>J40/C40*8</f>
        <v>30.666666666666668</v>
      </c>
    </row>
    <row r="41" spans="2:17" ht="14.25">
      <c r="B41" t="s">
        <v>35</v>
      </c>
      <c r="C41">
        <v>6</v>
      </c>
      <c r="D41">
        <v>3</v>
      </c>
      <c r="E41">
        <v>0</v>
      </c>
      <c r="F41">
        <v>3</v>
      </c>
      <c r="G41">
        <v>218</v>
      </c>
      <c r="H41">
        <v>201</v>
      </c>
      <c r="I41">
        <v>1.085</v>
      </c>
      <c r="J41">
        <v>17</v>
      </c>
      <c r="L41" s="18">
        <f>J41/C41</f>
        <v>2.8333333333333335</v>
      </c>
      <c r="M41" s="7">
        <f>(8-C41)*L41</f>
        <v>5.666666666666667</v>
      </c>
      <c r="N41" s="6"/>
      <c r="O41" s="7">
        <f>J41+M41</f>
        <v>22.666666666666668</v>
      </c>
      <c r="Q41" s="12">
        <f>J41/C41*8</f>
        <v>22.666666666666668</v>
      </c>
    </row>
    <row r="42" spans="2:17" ht="14.25">
      <c r="B42" t="s">
        <v>36</v>
      </c>
      <c r="C42">
        <v>7</v>
      </c>
      <c r="D42">
        <v>2</v>
      </c>
      <c r="E42">
        <v>0</v>
      </c>
      <c r="F42">
        <v>5</v>
      </c>
      <c r="G42">
        <v>173</v>
      </c>
      <c r="H42">
        <v>265</v>
      </c>
      <c r="I42">
        <v>0.653</v>
      </c>
      <c r="J42">
        <v>14</v>
      </c>
      <c r="L42" s="18">
        <f>J42/C42</f>
        <v>2</v>
      </c>
      <c r="M42" s="7">
        <f>(8-C42)*L42</f>
        <v>2</v>
      </c>
      <c r="N42" s="6"/>
      <c r="O42" s="7">
        <f>J42+M42</f>
        <v>16</v>
      </c>
      <c r="Q42" s="12">
        <f>J42/C42*8</f>
        <v>16</v>
      </c>
    </row>
    <row r="43" spans="2:17" ht="14.25">
      <c r="B43" t="s">
        <v>37</v>
      </c>
      <c r="C43">
        <v>6</v>
      </c>
      <c r="D43">
        <v>1</v>
      </c>
      <c r="E43">
        <v>0</v>
      </c>
      <c r="F43">
        <v>5</v>
      </c>
      <c r="G43">
        <v>121</v>
      </c>
      <c r="H43">
        <v>232</v>
      </c>
      <c r="I43">
        <v>0.522</v>
      </c>
      <c r="J43">
        <v>1</v>
      </c>
      <c r="L43" s="18">
        <f>J43/C43</f>
        <v>0.16666666666666666</v>
      </c>
      <c r="M43" s="7">
        <f>(8-C43)*L43</f>
        <v>0.3333333333333333</v>
      </c>
      <c r="N43" s="6"/>
      <c r="O43" s="7">
        <f>J43+M43</f>
        <v>1.3333333333333333</v>
      </c>
      <c r="Q43" s="12">
        <f>J43/C43*8</f>
        <v>1.3333333333333333</v>
      </c>
    </row>
  </sheetData>
  <sheetProtection/>
  <printOptions/>
  <pageMargins left="0.7" right="0.7" top="0.75" bottom="0.75" header="0.3" footer="0.3"/>
  <pageSetup fitToHeight="1" fitToWidth="1" horizontalDpi="360" verticalDpi="36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 Thomas</dc:creator>
  <cp:keywords/>
  <dc:description/>
  <cp:lastModifiedBy>lesle</cp:lastModifiedBy>
  <cp:lastPrinted>2020-03-28T10:40:23Z</cp:lastPrinted>
  <dcterms:created xsi:type="dcterms:W3CDTF">2020-03-24T09:52:29Z</dcterms:created>
  <dcterms:modified xsi:type="dcterms:W3CDTF">2020-05-15T16:30:07Z</dcterms:modified>
  <cp:category/>
  <cp:version/>
  <cp:contentType/>
  <cp:contentStatus/>
</cp:coreProperties>
</file>